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45621"/>
</workbook>
</file>

<file path=xl/calcChain.xml><?xml version="1.0" encoding="utf-8"?>
<calcChain xmlns="http://schemas.openxmlformats.org/spreadsheetml/2006/main">
  <c r="E39" i="1" l="1"/>
  <c r="C39" i="1" s="1"/>
  <c r="D39" i="1" s="1"/>
  <c r="C61" i="1"/>
  <c r="D61" i="1" s="1"/>
  <c r="C62" i="1"/>
  <c r="D62" i="1" s="1"/>
  <c r="C63" i="1"/>
  <c r="D63" i="1" s="1"/>
  <c r="C60" i="1"/>
  <c r="D60" i="1" s="1"/>
  <c r="E57" i="1"/>
  <c r="C56" i="1"/>
  <c r="C44" i="1"/>
  <c r="C45" i="1"/>
  <c r="D45" i="1" s="1"/>
  <c r="C46" i="1"/>
  <c r="D46" i="1" s="1"/>
  <c r="C47" i="1"/>
  <c r="D47" i="1" s="1"/>
  <c r="C48" i="1"/>
  <c r="D48" i="1" s="1"/>
  <c r="C49" i="1"/>
  <c r="C50" i="1"/>
  <c r="D50" i="1" s="1"/>
  <c r="C51" i="1"/>
  <c r="D51" i="1" s="1"/>
  <c r="C52" i="1"/>
  <c r="C53" i="1"/>
  <c r="C54" i="1"/>
  <c r="C55" i="1"/>
  <c r="C43" i="1"/>
  <c r="D43" i="1" s="1"/>
  <c r="G34" i="3"/>
  <c r="C39" i="4"/>
  <c r="C39" i="3"/>
  <c r="D64" i="1" l="1"/>
  <c r="C57" i="1"/>
  <c r="D44" i="1"/>
  <c r="E27" i="3"/>
  <c r="E41" i="4" l="1"/>
  <c r="C41" i="4"/>
  <c r="E40" i="4"/>
  <c r="D40" i="4"/>
  <c r="E39" i="4"/>
  <c r="C38" i="4"/>
  <c r="E38" i="4" s="1"/>
  <c r="C37" i="4"/>
  <c r="E37" i="4" s="1"/>
  <c r="C36" i="4"/>
  <c r="E36" i="4" s="1"/>
  <c r="C35" i="4"/>
  <c r="E35" i="4" s="1"/>
  <c r="G34" i="4"/>
  <c r="D34" i="4"/>
  <c r="C33" i="4"/>
  <c r="E33" i="4" s="1"/>
  <c r="C32" i="4"/>
  <c r="E32" i="4" s="1"/>
  <c r="C31" i="4"/>
  <c r="E31" i="4" s="1"/>
  <c r="E30" i="4"/>
  <c r="D30" i="4"/>
  <c r="D28" i="4" s="1"/>
  <c r="C29" i="4"/>
  <c r="E29" i="4" s="1"/>
  <c r="D27" i="4"/>
  <c r="D24" i="4" s="1"/>
  <c r="E26" i="4"/>
  <c r="E24" i="4" s="1"/>
  <c r="C26" i="4"/>
  <c r="E25" i="4"/>
  <c r="C25" i="4"/>
  <c r="C24" i="4"/>
  <c r="C20" i="4"/>
  <c r="E20" i="4" s="1"/>
  <c r="C19" i="4"/>
  <c r="D19" i="4" s="1"/>
  <c r="C13" i="4"/>
  <c r="E22" i="4" s="1"/>
  <c r="C22" i="4" s="1"/>
  <c r="D22" i="4" s="1"/>
  <c r="D11" i="4"/>
  <c r="C21" i="4" s="1"/>
  <c r="D59" i="1"/>
  <c r="C59" i="1" s="1"/>
  <c r="E59" i="1" s="1"/>
  <c r="D40" i="3"/>
  <c r="C41" i="3"/>
  <c r="E41" i="3" s="1"/>
  <c r="E40" i="3"/>
  <c r="E39" i="3"/>
  <c r="C38" i="3"/>
  <c r="E38" i="3" s="1"/>
  <c r="C37" i="3"/>
  <c r="E37" i="3" s="1"/>
  <c r="C36" i="3"/>
  <c r="E36" i="3" s="1"/>
  <c r="C35" i="3"/>
  <c r="E35" i="3" s="1"/>
  <c r="D34" i="3"/>
  <c r="C33" i="3"/>
  <c r="E33" i="3" s="1"/>
  <c r="C32" i="3"/>
  <c r="E32" i="3" s="1"/>
  <c r="C31" i="3"/>
  <c r="E31" i="3" s="1"/>
  <c r="E30" i="3"/>
  <c r="D30" i="3"/>
  <c r="C29" i="3"/>
  <c r="E29" i="3" s="1"/>
  <c r="D28" i="3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C32" i="1"/>
  <c r="E32" i="1" s="1"/>
  <c r="C33" i="1"/>
  <c r="E33" i="1" s="1"/>
  <c r="C34" i="4" l="1"/>
  <c r="C28" i="4"/>
  <c r="D12" i="3"/>
  <c r="E28" i="4"/>
  <c r="E34" i="4"/>
  <c r="C23" i="4"/>
  <c r="D23" i="4"/>
  <c r="E21" i="4"/>
  <c r="E18" i="4" s="1"/>
  <c r="D21" i="4"/>
  <c r="D18" i="4" s="1"/>
  <c r="E23" i="4"/>
  <c r="D12" i="4"/>
  <c r="C18" i="4"/>
  <c r="C17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D34" i="1"/>
  <c r="C41" i="1"/>
  <c r="E41" i="1" s="1"/>
  <c r="C38" i="1"/>
  <c r="C37" i="1"/>
  <c r="E37" i="1" s="1"/>
  <c r="C36" i="1"/>
  <c r="E36" i="1" s="1"/>
  <c r="E30" i="1"/>
  <c r="D30" i="1"/>
  <c r="D28" i="1" s="1"/>
  <c r="C31" i="1"/>
  <c r="E31" i="1" s="1"/>
  <c r="D24" i="1"/>
  <c r="C26" i="1"/>
  <c r="E26" i="1" s="1"/>
  <c r="C35" i="1"/>
  <c r="E35" i="1" s="1"/>
  <c r="C29" i="1"/>
  <c r="E29" i="1" s="1"/>
  <c r="E28" i="1" s="1"/>
  <c r="C25" i="1"/>
  <c r="C24" i="1" s="1"/>
  <c r="C19" i="1"/>
  <c r="D55" i="1" s="1"/>
  <c r="C20" i="1"/>
  <c r="E20" i="1" l="1"/>
  <c r="D56" i="1"/>
  <c r="E17" i="4"/>
  <c r="E16" i="4" s="1"/>
  <c r="D17" i="4"/>
  <c r="D16" i="4" s="1"/>
  <c r="D42" i="4" s="1"/>
  <c r="C16" i="4"/>
  <c r="E38" i="1"/>
  <c r="E23" i="3"/>
  <c r="D21" i="3"/>
  <c r="D18" i="3" s="1"/>
  <c r="C18" i="3"/>
  <c r="C16" i="3" s="1"/>
  <c r="E16" i="3"/>
  <c r="C23" i="3"/>
  <c r="D16" i="3"/>
  <c r="D42" i="3" s="1"/>
  <c r="C34" i="1"/>
  <c r="D19" i="1"/>
  <c r="E25" i="1"/>
  <c r="E24" i="1" s="1"/>
  <c r="C28" i="1"/>
  <c r="D23" i="1"/>
  <c r="D11" i="1"/>
  <c r="C17" i="1" s="1"/>
  <c r="D53" i="1" s="1"/>
  <c r="C13" i="1"/>
  <c r="D49" i="1" s="1"/>
  <c r="E22" i="1" l="1"/>
  <c r="C22" i="1" s="1"/>
  <c r="D22" i="1" s="1"/>
  <c r="C23" i="1"/>
  <c r="D57" i="4"/>
  <c r="C42" i="4"/>
  <c r="C21" i="1"/>
  <c r="E21" i="1" s="1"/>
  <c r="E18" i="1" s="1"/>
  <c r="D12" i="1"/>
  <c r="E34" i="1"/>
  <c r="E23" i="1" s="1"/>
  <c r="D57" i="3"/>
  <c r="C42" i="3"/>
  <c r="D21" i="1"/>
  <c r="D18" i="1" s="1"/>
  <c r="C18" i="1" l="1"/>
  <c r="D54" i="1" s="1"/>
  <c r="C57" i="4"/>
  <c r="E42" i="4"/>
  <c r="E57" i="4" s="1"/>
  <c r="E42" i="3"/>
  <c r="E57" i="3" s="1"/>
  <c r="C57" i="3"/>
  <c r="D17" i="1"/>
  <c r="D16" i="1" s="1"/>
  <c r="D42" i="1" s="1"/>
  <c r="D58" i="1" s="1"/>
  <c r="C58" i="1" s="1"/>
  <c r="E58" i="1" s="1"/>
  <c r="E17" i="1"/>
  <c r="E16" i="1" s="1"/>
  <c r="C16" i="1" l="1"/>
  <c r="D52" i="1" s="1"/>
  <c r="D57" i="1" s="1"/>
  <c r="C42" i="1"/>
  <c r="E42" i="1" l="1"/>
</calcChain>
</file>

<file path=xl/sharedStrings.xml><?xml version="1.0" encoding="utf-8"?>
<sst xmlns="http://schemas.openxmlformats.org/spreadsheetml/2006/main" count="217" uniqueCount="80">
  <si>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</si>
  <si>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</si>
  <si>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</si>
  <si>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</si>
  <si>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</si>
  <si>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</si>
  <si>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</si>
  <si>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</si>
  <si>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</si>
  <si>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</si>
  <si>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</si>
  <si>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</si>
  <si>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</si>
  <si>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</si>
  <si>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</si>
  <si>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</si>
  <si>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</si>
  <si>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</si>
  <si>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</si>
  <si>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</si>
  <si>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</si>
  <si>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</si>
  <si>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</si>
  <si>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</si>
  <si>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</si>
  <si>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</si>
  <si>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</si>
  <si>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</si>
  <si>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</si>
  <si>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</si>
  <si>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</si>
  <si>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</si>
  <si>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</si>
  <si>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</si>
  <si>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</si>
  <si>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</si>
  <si>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</si>
  <si>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</si>
  <si>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</si>
  <si>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</si>
  <si>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</si>
  <si>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</si>
  <si>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</si>
  <si>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</si>
  <si>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</si>
  <si>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</si>
  <si>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</si>
  <si>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</si>
  <si>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</si>
  <si>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</si>
  <si>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</si>
  <si>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</si>
  <si>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</si>
  <si>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</si>
  <si>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</si>
  <si>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</si>
  <si>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</si>
  <si>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</si>
  <si>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</si>
  <si>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</si>
  <si>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</si>
  <si>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</si>
  <si>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</si>
  <si>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</si>
  <si>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</si>
  <si>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</si>
  <si>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</si>
  <si>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</si>
  <si>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</si>
  <si>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</si>
  <si>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</si>
  <si>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</si>
  <si>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</si>
  <si>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контроль</t>
  </si>
  <si>
    <t>5-ти этажный дом</t>
  </si>
  <si>
    <t>Замена канализации подвал</t>
  </si>
  <si>
    <t>План работ и услуг по содержанию и ремонту общего имущества МКД на 2022 год по адресу: г.Барнаул ул.Попова,42</t>
  </si>
  <si>
    <t>Услуги спецтехники (автовышка)</t>
  </si>
  <si>
    <t>Аренда контнейнера ТБО (тип-бункер)</t>
  </si>
  <si>
    <t>Ремонт м/п швов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</si>
</sst>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0" fontId="0" fillId="3" borderId="0" xfId="0" applyFill="1"/>
    <xf numFmtId="165" fontId="6" fillId="0" borderId="1" xfId="0" applyNumberFormat="1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2" fontId="6" fillId="4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zoomScale="80" zoomScaleNormal="80" workbookViewId="0">
      <selection activeCell="H64" sqref="H64"/>
    </sheetView>
  </sheetViews>
  <sheetFormatPr defaultRowHeight="13.8" x14ac:dyDescent="0.3"/>
  <cols>
    <col min="1" max="1" width="8.5546875" style="30" customWidth="1"/>
    <col min="2" max="2" width="59" customWidth="1"/>
    <col min="3" max="3" width="17.44140625" customWidth="1"/>
    <col min="4" max="4" width="15.44140625" customWidth="1"/>
    <col min="5" max="5" width="30" customWidth="1"/>
  </cols>
  <sheetData>
    <row r="2" spans="1:5" x14ac:dyDescent="0.3">
      <c r="A2" s="48" t="s">
        <v>76</v>
      </c>
      <c r="B2" s="48"/>
      <c r="C2" s="48"/>
      <c r="D2" s="48"/>
      <c r="E2" s="48"/>
    </row>
    <row r="3" spans="1:5" x14ac:dyDescent="0.3">
      <c r="A3" s="48"/>
      <c r="B3" s="48"/>
      <c r="C3" s="48"/>
      <c r="D3" s="48"/>
      <c r="E3" s="48"/>
    </row>
    <row r="4" spans="1:5" ht="21" customHeight="1" x14ac:dyDescent="0.3">
      <c r="A4" s="49"/>
      <c r="B4" s="49"/>
      <c r="C4" s="49"/>
      <c r="D4" s="49"/>
      <c r="E4" s="49"/>
    </row>
    <row r="5" spans="1:5" ht="20.100000000000001" customHeight="1" x14ac:dyDescent="0.3">
      <c r="A5" s="50" t="s">
        <v>0</v>
      </c>
      <c r="B5" s="51"/>
      <c r="C5" s="50" t="s">
        <v>74</v>
      </c>
      <c r="D5" s="52"/>
      <c r="E5" s="51"/>
    </row>
    <row r="6" spans="1:5" ht="20.100000000000001" customHeight="1" x14ac:dyDescent="0.3">
      <c r="A6" s="50" t="s">
        <v>2</v>
      </c>
      <c r="B6" s="51"/>
      <c r="C6" s="53">
        <v>8</v>
      </c>
      <c r="D6" s="54"/>
      <c r="E6" s="55"/>
    </row>
    <row r="7" spans="1:5" ht="20.100000000000001" customHeight="1" x14ac:dyDescent="0.3">
      <c r="A7" s="50" t="s">
        <v>3</v>
      </c>
      <c r="B7" s="51"/>
      <c r="C7" s="53">
        <v>5703.1</v>
      </c>
      <c r="D7" s="54"/>
      <c r="E7" s="55"/>
    </row>
    <row r="8" spans="1:5" ht="20.100000000000001" customHeight="1" x14ac:dyDescent="0.3">
      <c r="A8" s="50" t="s">
        <v>4</v>
      </c>
      <c r="B8" s="51"/>
      <c r="C8" s="53">
        <v>1260</v>
      </c>
      <c r="D8" s="54"/>
      <c r="E8" s="55"/>
    </row>
    <row r="9" spans="1:5" ht="20.100000000000001" customHeight="1" x14ac:dyDescent="0.3">
      <c r="A9" s="50" t="s">
        <v>5</v>
      </c>
      <c r="B9" s="51"/>
      <c r="C9" s="53">
        <v>9.5</v>
      </c>
      <c r="D9" s="54"/>
      <c r="E9" s="55"/>
    </row>
    <row r="10" spans="1:5" ht="20.100000000000001" customHeight="1" x14ac:dyDescent="0.3">
      <c r="A10" s="50" t="s">
        <v>6</v>
      </c>
      <c r="B10" s="51"/>
      <c r="C10" s="53">
        <v>18000</v>
      </c>
      <c r="D10" s="54"/>
      <c r="E10" s="55"/>
    </row>
    <row r="11" spans="1:5" ht="20.100000000000001" customHeight="1" x14ac:dyDescent="0.3">
      <c r="A11" s="5"/>
      <c r="B11" s="6" t="s">
        <v>56</v>
      </c>
      <c r="C11" s="5"/>
      <c r="D11" s="9">
        <f>C7*C9</f>
        <v>54179.450000000004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55679.450000000004</v>
      </c>
      <c r="E12" s="6"/>
    </row>
    <row r="13" spans="1:5" ht="20.100000000000001" customHeight="1" x14ac:dyDescent="0.3">
      <c r="A13" s="50" t="s">
        <v>7</v>
      </c>
      <c r="B13" s="51"/>
      <c r="C13" s="50">
        <f>(C7*C9*12)+C10</f>
        <v>668153.4</v>
      </c>
      <c r="D13" s="52"/>
      <c r="E13" s="51"/>
    </row>
    <row r="14" spans="1:5" ht="20.100000000000001" customHeight="1" x14ac:dyDescent="0.3">
      <c r="A14" s="50" t="s">
        <v>8</v>
      </c>
      <c r="B14" s="52"/>
      <c r="C14" s="52"/>
      <c r="D14" s="52"/>
      <c r="E14" s="51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11615.147721666668</v>
      </c>
      <c r="D16" s="21">
        <f>D17+D18</f>
        <v>2.1342677178493568</v>
      </c>
      <c r="E16" s="21">
        <f>E17+E18</f>
        <v>139381.77266000002</v>
      </c>
    </row>
    <row r="17" spans="1:5" ht="20.100000000000001" customHeight="1" x14ac:dyDescent="0.3">
      <c r="A17" s="24" t="s">
        <v>10</v>
      </c>
      <c r="B17" s="8" t="s">
        <v>11</v>
      </c>
      <c r="C17" s="38">
        <f>(D11*12.59%)+(C10*12.59%/12)</f>
        <v>7010.0427550000013</v>
      </c>
      <c r="D17" s="7">
        <f>C17/C7</f>
        <v>1.2291635698129089</v>
      </c>
      <c r="E17" s="7">
        <f>C17*12</f>
        <v>84120.513060000012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4605.1049666666677</v>
      </c>
      <c r="D18" s="20">
        <f>SUM(D19:D22)</f>
        <v>0.90510414803644801</v>
      </c>
      <c r="E18" s="20">
        <f t="shared" ref="E18" si="0">SUM(E19:E21)</f>
        <v>55261.259600000005</v>
      </c>
    </row>
    <row r="19" spans="1:5" ht="20.100000000000001" customHeight="1" x14ac:dyDescent="0.3">
      <c r="A19" s="24" t="s">
        <v>18</v>
      </c>
      <c r="B19" s="8" t="s">
        <v>19</v>
      </c>
      <c r="C19" s="7">
        <f>E19/12</f>
        <v>1223.1666666666667</v>
      </c>
      <c r="D19" s="7">
        <f>C19/C7</f>
        <v>0.21447399952072849</v>
      </c>
      <c r="E19" s="38">
        <v>14678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1539.8370000000002</v>
      </c>
      <c r="D20" s="2">
        <v>0.27</v>
      </c>
      <c r="E20" s="7">
        <f>C20*12</f>
        <v>18478.044000000002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1842.1013000000003</v>
      </c>
      <c r="D21" s="7">
        <f>C21/C7</f>
        <v>0.32300000000000001</v>
      </c>
      <c r="E21" s="7">
        <f>C21*12</f>
        <v>22105.215600000003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556.79450000000008</v>
      </c>
      <c r="D22" s="7">
        <f>C22/C7</f>
        <v>9.7630148515719536E-2</v>
      </c>
      <c r="E22" s="7">
        <f>C13*1%</f>
        <v>6681.5340000000006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34785.173999999999</v>
      </c>
      <c r="D23" s="21">
        <f>D24+D28+D34</f>
        <v>6.0993449176763512</v>
      </c>
      <c r="E23" s="21">
        <f>E24+E28+E34</f>
        <v>417422.08799999999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1311.713</v>
      </c>
      <c r="D24" s="22">
        <f>SUM(D25:D27)</f>
        <v>0.22999999999999998</v>
      </c>
      <c r="E24" s="22">
        <f>SUM(E25:E27)</f>
        <v>15740.556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1026.558</v>
      </c>
      <c r="D25" s="2">
        <v>0.18</v>
      </c>
      <c r="E25" s="7">
        <f>C25*12</f>
        <v>12318.696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285.15500000000003</v>
      </c>
      <c r="D26" s="2">
        <v>0.05</v>
      </c>
      <c r="E26" s="7">
        <f>C26*12</f>
        <v>3421.8600000000006</v>
      </c>
    </row>
    <row r="27" spans="1:5" ht="20.100000000000001" customHeight="1" x14ac:dyDescent="0.3">
      <c r="A27" s="27" t="s">
        <v>31</v>
      </c>
      <c r="B27" s="2" t="s">
        <v>57</v>
      </c>
      <c r="C27" s="2"/>
      <c r="D27" s="19"/>
      <c r="E27" s="39"/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16835.874000000003</v>
      </c>
      <c r="D28" s="22">
        <f>SUM(D29:D33)</f>
        <v>2.952056600796058</v>
      </c>
      <c r="E28" s="22">
        <f>SUM(E29:E33)</f>
        <v>202030.48800000001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9980.4250000000011</v>
      </c>
      <c r="D29" s="2">
        <v>1.75</v>
      </c>
      <c r="E29" s="7">
        <f>C29*12</f>
        <v>119765.1</v>
      </c>
    </row>
    <row r="30" spans="1:5" ht="20.100000000000001" customHeight="1" x14ac:dyDescent="0.3">
      <c r="A30" s="27" t="s">
        <v>35</v>
      </c>
      <c r="B30" s="2" t="s">
        <v>36</v>
      </c>
      <c r="C30" s="39">
        <v>2350</v>
      </c>
      <c r="D30" s="7">
        <f>C30/C7</f>
        <v>0.41205660079605827</v>
      </c>
      <c r="E30" s="2">
        <f>C30*12</f>
        <v>28200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513.279</v>
      </c>
      <c r="D31" s="2">
        <v>0.09</v>
      </c>
      <c r="E31" s="7">
        <f>C31*12</f>
        <v>6159.348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171.09300000000002</v>
      </c>
      <c r="D32" s="2">
        <v>0.03</v>
      </c>
      <c r="E32" s="7">
        <f>C32*12</f>
        <v>2053.116</v>
      </c>
    </row>
    <row r="33" spans="1:5" ht="20.100000000000001" customHeight="1" x14ac:dyDescent="0.3">
      <c r="A33" s="27" t="s">
        <v>39</v>
      </c>
      <c r="B33" s="2" t="s">
        <v>41</v>
      </c>
      <c r="C33" s="7">
        <f>D33*C7</f>
        <v>3821.0770000000007</v>
      </c>
      <c r="D33" s="2">
        <v>0.67</v>
      </c>
      <c r="E33" s="7">
        <f>C33*12</f>
        <v>45852.924000000006</v>
      </c>
    </row>
    <row r="34" spans="1:5" ht="31.5" customHeight="1" x14ac:dyDescent="0.3">
      <c r="A34" s="26" t="s">
        <v>42</v>
      </c>
      <c r="B34" s="18" t="s">
        <v>43</v>
      </c>
      <c r="C34" s="22">
        <f>SUM(C35:C41)</f>
        <v>16637.587</v>
      </c>
      <c r="D34" s="22">
        <f>SUM(D35:D41)</f>
        <v>2.9172883168802928</v>
      </c>
      <c r="E34" s="22">
        <f>SUM(E35:E41)</f>
        <v>199651.04399999999</v>
      </c>
    </row>
    <row r="35" spans="1:5" ht="32.25" customHeight="1" x14ac:dyDescent="0.3">
      <c r="A35" s="24" t="s">
        <v>44</v>
      </c>
      <c r="B35" s="12" t="s">
        <v>63</v>
      </c>
      <c r="C35" s="7">
        <f>D35*C7</f>
        <v>14428.842999999999</v>
      </c>
      <c r="D35" s="2">
        <v>2.5299999999999998</v>
      </c>
      <c r="E35" s="7">
        <f>C35*12</f>
        <v>173146.11599999998</v>
      </c>
    </row>
    <row r="36" spans="1:5" ht="20.100000000000001" customHeight="1" x14ac:dyDescent="0.3">
      <c r="A36" s="24" t="s">
        <v>46</v>
      </c>
      <c r="B36" s="1" t="s">
        <v>45</v>
      </c>
      <c r="C36" s="7">
        <f>D36*C7</f>
        <v>513.279</v>
      </c>
      <c r="D36" s="2">
        <v>0.09</v>
      </c>
      <c r="E36" s="7">
        <f t="shared" ref="E36:E41" si="1">C36*12</f>
        <v>6159.348</v>
      </c>
    </row>
    <row r="37" spans="1:5" ht="20.100000000000001" customHeight="1" x14ac:dyDescent="0.3">
      <c r="A37" s="24" t="s">
        <v>47</v>
      </c>
      <c r="B37" s="2" t="s">
        <v>48</v>
      </c>
      <c r="C37" s="7">
        <f>D37*C7</f>
        <v>114.06200000000001</v>
      </c>
      <c r="D37" s="2">
        <v>0.02</v>
      </c>
      <c r="E37" s="7">
        <f t="shared" si="1"/>
        <v>1368.7440000000001</v>
      </c>
    </row>
    <row r="38" spans="1:5" ht="20.100000000000001" customHeight="1" x14ac:dyDescent="0.3">
      <c r="A38" s="24" t="s">
        <v>49</v>
      </c>
      <c r="B38" s="2" t="s">
        <v>50</v>
      </c>
      <c r="C38" s="7">
        <f>D38*C7</f>
        <v>171.09300000000002</v>
      </c>
      <c r="D38" s="2">
        <v>0.03</v>
      </c>
      <c r="E38" s="7">
        <f t="shared" si="1"/>
        <v>2053.116</v>
      </c>
    </row>
    <row r="39" spans="1:5" ht="20.100000000000001" customHeight="1" x14ac:dyDescent="0.3">
      <c r="A39" s="27" t="s">
        <v>51</v>
      </c>
      <c r="B39" s="2" t="s">
        <v>52</v>
      </c>
      <c r="C39" s="40">
        <f>E39/12</f>
        <v>840</v>
      </c>
      <c r="D39" s="47">
        <f>C39/C7</f>
        <v>0.14728831688029317</v>
      </c>
      <c r="E39" s="40">
        <f>C8*4*2</f>
        <v>10080</v>
      </c>
    </row>
    <row r="40" spans="1:5" ht="20.100000000000001" customHeight="1" x14ac:dyDescent="0.3">
      <c r="A40" s="27" t="s">
        <v>53</v>
      </c>
      <c r="B40" s="2" t="s">
        <v>54</v>
      </c>
      <c r="C40" s="38"/>
      <c r="D40" s="2"/>
      <c r="E40" s="7"/>
    </row>
    <row r="41" spans="1:5" ht="20.100000000000001" customHeight="1" x14ac:dyDescent="0.3">
      <c r="A41" s="24" t="s">
        <v>55</v>
      </c>
      <c r="B41" s="2" t="s">
        <v>30</v>
      </c>
      <c r="C41" s="7">
        <f>D41*C7</f>
        <v>570.31000000000006</v>
      </c>
      <c r="D41" s="2">
        <v>0.1</v>
      </c>
      <c r="E41" s="7">
        <f t="shared" si="1"/>
        <v>6843.7200000000012</v>
      </c>
    </row>
    <row r="42" spans="1:5" ht="20.100000000000001" customHeight="1" x14ac:dyDescent="0.3">
      <c r="A42" s="26" t="s">
        <v>71</v>
      </c>
      <c r="B42" s="16" t="s">
        <v>59</v>
      </c>
      <c r="C42" s="22">
        <f>D42*C7</f>
        <v>7222.3337783333382</v>
      </c>
      <c r="D42" s="22">
        <f>C9-D16-D23</f>
        <v>1.2663873644742925</v>
      </c>
      <c r="E42" s="22">
        <f>C42*12</f>
        <v>86668.005340000062</v>
      </c>
    </row>
    <row r="43" spans="1:5" ht="20.100000000000001" customHeight="1" x14ac:dyDescent="0.3">
      <c r="A43" s="24"/>
      <c r="B43" s="2" t="s">
        <v>75</v>
      </c>
      <c r="C43" s="7">
        <f>E43/12</f>
        <v>4250</v>
      </c>
      <c r="D43" s="7">
        <f>C43/C7</f>
        <v>0.7452087461205309</v>
      </c>
      <c r="E43" s="39">
        <v>51000</v>
      </c>
    </row>
    <row r="44" spans="1:5" ht="20.100000000000001" customHeight="1" x14ac:dyDescent="0.3">
      <c r="A44" s="24"/>
      <c r="B44" s="2" t="s">
        <v>79</v>
      </c>
      <c r="C44" s="7">
        <f t="shared" ref="C44:C56" si="2">E44/12</f>
        <v>1641.6666666666667</v>
      </c>
      <c r="D44" s="7">
        <f>C44/C7</f>
        <v>0.2878551431093031</v>
      </c>
      <c r="E44" s="39">
        <v>19700</v>
      </c>
    </row>
    <row r="45" spans="1:5" ht="20.100000000000001" customHeight="1" x14ac:dyDescent="0.3">
      <c r="A45" s="24"/>
      <c r="B45" s="2" t="s">
        <v>77</v>
      </c>
      <c r="C45" s="7">
        <f t="shared" si="2"/>
        <v>958.33333333333337</v>
      </c>
      <c r="D45" s="7">
        <f>C45/C7</f>
        <v>0.16803726628208049</v>
      </c>
      <c r="E45" s="39">
        <v>11500</v>
      </c>
    </row>
    <row r="46" spans="1:5" ht="20.100000000000001" customHeight="1" x14ac:dyDescent="0.3">
      <c r="A46" s="24"/>
      <c r="B46" s="2" t="s">
        <v>78</v>
      </c>
      <c r="C46" s="7">
        <f t="shared" si="2"/>
        <v>392.86416666666668</v>
      </c>
      <c r="D46" s="7">
        <f>C46/C7</f>
        <v>6.8886073655847993E-2</v>
      </c>
      <c r="E46" s="39">
        <v>4714.37</v>
      </c>
    </row>
    <row r="47" spans="1:5" ht="20.100000000000001" customHeight="1" x14ac:dyDescent="0.3">
      <c r="A47" s="24"/>
      <c r="B47" s="2"/>
      <c r="C47" s="7">
        <f t="shared" si="2"/>
        <v>0</v>
      </c>
      <c r="D47" s="7">
        <f>C47/C7</f>
        <v>0</v>
      </c>
      <c r="E47" s="39"/>
    </row>
    <row r="48" spans="1:5" ht="20.100000000000001" customHeight="1" x14ac:dyDescent="0.3">
      <c r="A48" s="24"/>
      <c r="B48" s="2"/>
      <c r="C48" s="7">
        <f t="shared" si="2"/>
        <v>0</v>
      </c>
      <c r="D48" s="7">
        <f>C48/C7</f>
        <v>0</v>
      </c>
      <c r="E48" s="39"/>
    </row>
    <row r="49" spans="1:9" ht="20.100000000000001" customHeight="1" x14ac:dyDescent="0.3">
      <c r="A49" s="24"/>
      <c r="B49" s="2"/>
      <c r="C49" s="7">
        <f t="shared" si="2"/>
        <v>0</v>
      </c>
      <c r="D49" s="7">
        <f t="shared" ref="D49:D56" si="3">C49/C13</f>
        <v>0</v>
      </c>
      <c r="E49" s="39"/>
    </row>
    <row r="50" spans="1:9" ht="20.100000000000001" customHeight="1" x14ac:dyDescent="0.3">
      <c r="A50" s="41"/>
      <c r="B50" s="2"/>
      <c r="C50" s="7">
        <f t="shared" si="2"/>
        <v>0</v>
      </c>
      <c r="D50" s="7">
        <f>C50/C7</f>
        <v>0</v>
      </c>
      <c r="E50" s="39"/>
    </row>
    <row r="51" spans="1:9" ht="20.100000000000001" customHeight="1" x14ac:dyDescent="0.3">
      <c r="A51" s="24"/>
      <c r="B51" s="2"/>
      <c r="C51" s="7">
        <f t="shared" si="2"/>
        <v>0</v>
      </c>
      <c r="D51" s="7">
        <f>C51/C7</f>
        <v>0</v>
      </c>
      <c r="E51" s="39"/>
    </row>
    <row r="52" spans="1:9" ht="20.100000000000001" customHeight="1" x14ac:dyDescent="0.3">
      <c r="A52" s="24"/>
      <c r="B52" s="2"/>
      <c r="C52" s="7">
        <f t="shared" si="2"/>
        <v>0</v>
      </c>
      <c r="D52" s="7">
        <f t="shared" si="3"/>
        <v>0</v>
      </c>
      <c r="E52" s="39"/>
    </row>
    <row r="53" spans="1:9" ht="20.100000000000001" customHeight="1" x14ac:dyDescent="0.3">
      <c r="A53" s="24"/>
      <c r="B53" s="2"/>
      <c r="C53" s="7">
        <f t="shared" si="2"/>
        <v>0</v>
      </c>
      <c r="D53" s="7">
        <f t="shared" si="3"/>
        <v>0</v>
      </c>
      <c r="E53" s="39"/>
      <c r="I53" s="36"/>
    </row>
    <row r="54" spans="1:9" ht="20.100000000000001" customHeight="1" x14ac:dyDescent="0.3">
      <c r="A54" s="24"/>
      <c r="B54" s="2"/>
      <c r="C54" s="7">
        <f t="shared" si="2"/>
        <v>0</v>
      </c>
      <c r="D54" s="7">
        <f t="shared" si="3"/>
        <v>0</v>
      </c>
      <c r="E54" s="39"/>
      <c r="I54" s="36"/>
    </row>
    <row r="55" spans="1:9" ht="20.100000000000001" customHeight="1" x14ac:dyDescent="0.3">
      <c r="A55" s="24"/>
      <c r="B55" s="2"/>
      <c r="C55" s="7">
        <f t="shared" si="2"/>
        <v>0</v>
      </c>
      <c r="D55" s="7">
        <f t="shared" si="3"/>
        <v>0</v>
      </c>
      <c r="E55" s="39"/>
      <c r="I55" s="36"/>
    </row>
    <row r="56" spans="1:9" ht="20.100000000000001" customHeight="1" x14ac:dyDescent="0.3">
      <c r="A56" s="24"/>
      <c r="B56" s="2"/>
      <c r="C56" s="7">
        <f t="shared" si="2"/>
        <v>0</v>
      </c>
      <c r="D56" s="7">
        <f t="shared" si="3"/>
        <v>0</v>
      </c>
      <c r="E56" s="39"/>
    </row>
    <row r="57" spans="1:9" ht="20.100000000000001" customHeight="1" x14ac:dyDescent="0.3">
      <c r="A57" s="24"/>
      <c r="B57" s="43" t="s">
        <v>73</v>
      </c>
      <c r="C57" s="44">
        <f>SUM(C43:C56)</f>
        <v>7242.8641666666663</v>
      </c>
      <c r="D57" s="44">
        <f>SUM(D43:D56)</f>
        <v>1.2699872291677625</v>
      </c>
      <c r="E57" s="43">
        <f>SUM(E43:E56)</f>
        <v>86914.37</v>
      </c>
    </row>
    <row r="58" spans="1:9" ht="20.100000000000001" customHeight="1" x14ac:dyDescent="0.3">
      <c r="A58" s="32"/>
      <c r="B58" s="33" t="s">
        <v>60</v>
      </c>
      <c r="C58" s="31">
        <f>D58*C7</f>
        <v>54179.450000000004</v>
      </c>
      <c r="D58" s="31">
        <f>D42+D23+D16</f>
        <v>9.5</v>
      </c>
      <c r="E58" s="31">
        <f>C58*12</f>
        <v>650153.4</v>
      </c>
    </row>
    <row r="59" spans="1:9" ht="20.100000000000001" customHeight="1" x14ac:dyDescent="0.3">
      <c r="A59" s="32" t="s">
        <v>72</v>
      </c>
      <c r="B59" s="16" t="s">
        <v>66</v>
      </c>
      <c r="C59" s="16">
        <f>D59*C7</f>
        <v>1500</v>
      </c>
      <c r="D59" s="22">
        <f>C10/C7/12</f>
        <v>0.26301485157195209</v>
      </c>
      <c r="E59" s="16">
        <f>C59*12</f>
        <v>18000</v>
      </c>
    </row>
    <row r="60" spans="1:9" ht="20.100000000000001" customHeight="1" x14ac:dyDescent="0.3">
      <c r="A60" s="24"/>
      <c r="B60" s="2"/>
      <c r="C60" s="42">
        <f>E60/12</f>
        <v>0</v>
      </c>
      <c r="D60" s="7">
        <f>C60/C7</f>
        <v>0</v>
      </c>
      <c r="E60" s="39"/>
    </row>
    <row r="61" spans="1:9" ht="20.100000000000001" customHeight="1" x14ac:dyDescent="0.3">
      <c r="A61" s="24"/>
      <c r="B61" s="2"/>
      <c r="C61" s="42">
        <f t="shared" ref="C61:C63" si="4">E61/12</f>
        <v>0</v>
      </c>
      <c r="D61" s="7">
        <f>C61/C7</f>
        <v>0</v>
      </c>
      <c r="E61" s="39"/>
    </row>
    <row r="62" spans="1:9" ht="15.6" x14ac:dyDescent="0.3">
      <c r="A62" s="24"/>
      <c r="B62" s="2"/>
      <c r="C62" s="42">
        <f t="shared" si="4"/>
        <v>0</v>
      </c>
      <c r="D62" s="7">
        <f>C62/C7</f>
        <v>0</v>
      </c>
      <c r="E62" s="39"/>
    </row>
    <row r="63" spans="1:9" ht="15.6" x14ac:dyDescent="0.3">
      <c r="A63" s="4"/>
      <c r="B63" s="2"/>
      <c r="C63" s="42">
        <f t="shared" si="4"/>
        <v>0</v>
      </c>
      <c r="D63" s="7">
        <f>C63/C7</f>
        <v>0</v>
      </c>
      <c r="E63" s="39"/>
    </row>
    <row r="64" spans="1:9" ht="15.6" x14ac:dyDescent="0.3">
      <c r="A64" s="4"/>
      <c r="B64" s="45"/>
      <c r="C64" s="45"/>
      <c r="D64" s="46">
        <f>SUM(D60:D63)</f>
        <v>0</v>
      </c>
      <c r="E64" s="45"/>
    </row>
    <row r="65" spans="1:5" ht="15.6" x14ac:dyDescent="0.3">
      <c r="A65" s="4"/>
      <c r="B65" s="2"/>
      <c r="C65" s="2"/>
      <c r="D65" s="7"/>
      <c r="E65" s="2"/>
    </row>
    <row r="66" spans="1:5" ht="15.6" x14ac:dyDescent="0.3">
      <c r="A66" s="29"/>
      <c r="B66" s="3"/>
      <c r="C66" s="3"/>
      <c r="D66" s="3"/>
      <c r="E66" s="3"/>
    </row>
    <row r="67" spans="1:5" ht="15.6" x14ac:dyDescent="0.3">
      <c r="A67" s="29"/>
      <c r="B67" s="3"/>
      <c r="C67" s="3"/>
      <c r="D67" s="3"/>
      <c r="E67" s="3"/>
    </row>
    <row r="68" spans="1:5" ht="15.6" x14ac:dyDescent="0.3">
      <c r="A68" s="29"/>
      <c r="B68" s="3"/>
      <c r="C68" s="3"/>
      <c r="D68" s="3"/>
      <c r="E68" s="3"/>
    </row>
  </sheetData>
  <mergeCells count="16"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  <mergeCell ref="A2:E4"/>
    <mergeCell ref="A5:B5"/>
    <mergeCell ref="A6:B6"/>
    <mergeCell ref="A7:B7"/>
    <mergeCell ref="A8:B8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" zoomScale="80" zoomScaleNormal="80" workbookViewId="0">
      <selection activeCell="J24" sqref="J24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9" customWidth="1"/>
    <col min="5" max="5" width="34" customWidth="1"/>
  </cols>
  <sheetData>
    <row r="2" spans="1:5" x14ac:dyDescent="0.3">
      <c r="A2" s="48" t="s">
        <v>64</v>
      </c>
      <c r="B2" s="48"/>
      <c r="C2" s="48"/>
      <c r="D2" s="48"/>
      <c r="E2" s="48"/>
    </row>
    <row r="3" spans="1:5" x14ac:dyDescent="0.3">
      <c r="A3" s="48"/>
      <c r="B3" s="48"/>
      <c r="C3" s="48"/>
      <c r="D3" s="48"/>
      <c r="E3" s="48"/>
    </row>
    <row r="4" spans="1:5" ht="21" customHeight="1" x14ac:dyDescent="0.3">
      <c r="A4" s="49"/>
      <c r="B4" s="49"/>
      <c r="C4" s="49"/>
      <c r="D4" s="49"/>
      <c r="E4" s="49"/>
    </row>
    <row r="5" spans="1:5" ht="20.100000000000001" customHeight="1" x14ac:dyDescent="0.3">
      <c r="A5" s="50" t="s">
        <v>0</v>
      </c>
      <c r="B5" s="51"/>
      <c r="C5" s="50" t="s">
        <v>1</v>
      </c>
      <c r="D5" s="52"/>
      <c r="E5" s="51"/>
    </row>
    <row r="6" spans="1:5" ht="20.100000000000001" customHeight="1" x14ac:dyDescent="0.3">
      <c r="A6" s="50" t="s">
        <v>2</v>
      </c>
      <c r="B6" s="51"/>
      <c r="C6" s="50">
        <v>9</v>
      </c>
      <c r="D6" s="52"/>
      <c r="E6" s="51"/>
    </row>
    <row r="7" spans="1:5" ht="20.100000000000001" customHeight="1" x14ac:dyDescent="0.3">
      <c r="A7" s="50" t="s">
        <v>3</v>
      </c>
      <c r="B7" s="51"/>
      <c r="C7" s="50">
        <v>17773.7</v>
      </c>
      <c r="D7" s="52"/>
      <c r="E7" s="51"/>
    </row>
    <row r="8" spans="1:5" ht="20.100000000000001" customHeight="1" x14ac:dyDescent="0.3">
      <c r="A8" s="50" t="s">
        <v>4</v>
      </c>
      <c r="B8" s="51"/>
      <c r="C8" s="50"/>
      <c r="D8" s="52"/>
      <c r="E8" s="51"/>
    </row>
    <row r="9" spans="1:5" ht="20.100000000000001" customHeight="1" x14ac:dyDescent="0.3">
      <c r="A9" s="50" t="s">
        <v>5</v>
      </c>
      <c r="B9" s="51"/>
      <c r="C9" s="50">
        <v>8.5</v>
      </c>
      <c r="D9" s="52"/>
      <c r="E9" s="51"/>
    </row>
    <row r="10" spans="1:5" ht="20.100000000000001" customHeight="1" x14ac:dyDescent="0.3">
      <c r="A10" s="50" t="s">
        <v>6</v>
      </c>
      <c r="B10" s="51"/>
      <c r="C10" s="50">
        <v>34700</v>
      </c>
      <c r="D10" s="52"/>
      <c r="E10" s="51"/>
    </row>
    <row r="11" spans="1:5" ht="20.100000000000001" customHeight="1" x14ac:dyDescent="0.3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 x14ac:dyDescent="0.3">
      <c r="A13" s="50" t="s">
        <v>7</v>
      </c>
      <c r="B13" s="51"/>
      <c r="C13" s="50">
        <f>(C7*C9*12)+C10</f>
        <v>1847617.4000000001</v>
      </c>
      <c r="D13" s="52"/>
      <c r="E13" s="51"/>
    </row>
    <row r="14" spans="1:5" ht="20.100000000000001" customHeight="1" x14ac:dyDescent="0.3">
      <c r="A14" s="50" t="s">
        <v>8</v>
      </c>
      <c r="B14" s="52"/>
      <c r="C14" s="52"/>
      <c r="D14" s="52"/>
      <c r="E14" s="51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 x14ac:dyDescent="0.3">
      <c r="A27" s="27" t="s">
        <v>31</v>
      </c>
      <c r="B27" s="2" t="s">
        <v>57</v>
      </c>
      <c r="C27" s="35">
        <f>E27/12</f>
        <v>65.67</v>
      </c>
      <c r="D27" s="37">
        <f>C27/C7</f>
        <v>3.6947849913073812E-3</v>
      </c>
      <c r="E27" s="35">
        <f>87.56*9</f>
        <v>788.04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 x14ac:dyDescent="0.3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46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opLeftCell="A46" workbookViewId="0">
      <selection activeCell="H25" sqref="H25"/>
    </sheetView>
  </sheetViews>
  <sheetFormatPr defaultRowHeight="13.8" x14ac:dyDescent="0.3"/>
  <cols>
    <col min="1" max="1" width="8.5546875" style="30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48" t="s">
        <v>67</v>
      </c>
      <c r="B2" s="48"/>
      <c r="C2" s="48"/>
      <c r="D2" s="48"/>
      <c r="E2" s="48"/>
    </row>
    <row r="3" spans="1:5" x14ac:dyDescent="0.3">
      <c r="A3" s="48"/>
      <c r="B3" s="48"/>
      <c r="C3" s="48"/>
      <c r="D3" s="48"/>
      <c r="E3" s="48"/>
    </row>
    <row r="4" spans="1:5" ht="21" customHeight="1" x14ac:dyDescent="0.3">
      <c r="A4" s="49"/>
      <c r="B4" s="49"/>
      <c r="C4" s="49"/>
      <c r="D4" s="49"/>
      <c r="E4" s="49"/>
    </row>
    <row r="5" spans="1:5" ht="20.100000000000001" customHeight="1" x14ac:dyDescent="0.3">
      <c r="A5" s="50" t="s">
        <v>0</v>
      </c>
      <c r="B5" s="51"/>
      <c r="C5" s="50" t="s">
        <v>68</v>
      </c>
      <c r="D5" s="52"/>
      <c r="E5" s="51"/>
    </row>
    <row r="6" spans="1:5" ht="20.100000000000001" customHeight="1" x14ac:dyDescent="0.3">
      <c r="A6" s="50" t="s">
        <v>2</v>
      </c>
      <c r="B6" s="51"/>
      <c r="C6" s="50"/>
      <c r="D6" s="52"/>
      <c r="E6" s="51"/>
    </row>
    <row r="7" spans="1:5" ht="20.100000000000001" customHeight="1" x14ac:dyDescent="0.3">
      <c r="A7" s="50" t="s">
        <v>3</v>
      </c>
      <c r="B7" s="51"/>
      <c r="C7" s="50">
        <v>2706</v>
      </c>
      <c r="D7" s="52"/>
      <c r="E7" s="51"/>
    </row>
    <row r="8" spans="1:5" ht="20.100000000000001" customHeight="1" x14ac:dyDescent="0.3">
      <c r="A8" s="50" t="s">
        <v>4</v>
      </c>
      <c r="B8" s="51"/>
      <c r="C8" s="50"/>
      <c r="D8" s="52"/>
      <c r="E8" s="51"/>
    </row>
    <row r="9" spans="1:5" ht="20.100000000000001" customHeight="1" x14ac:dyDescent="0.3">
      <c r="A9" s="50" t="s">
        <v>5</v>
      </c>
      <c r="B9" s="51"/>
      <c r="C9" s="50">
        <v>9.3699999999999992</v>
      </c>
      <c r="D9" s="52"/>
      <c r="E9" s="51"/>
    </row>
    <row r="10" spans="1:5" ht="20.100000000000001" customHeight="1" x14ac:dyDescent="0.3">
      <c r="A10" s="50" t="s">
        <v>6</v>
      </c>
      <c r="B10" s="51"/>
      <c r="C10" s="50">
        <v>12250</v>
      </c>
      <c r="D10" s="52"/>
      <c r="E10" s="51"/>
    </row>
    <row r="11" spans="1:5" ht="20.100000000000001" customHeight="1" x14ac:dyDescent="0.3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 x14ac:dyDescent="0.3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 x14ac:dyDescent="0.3">
      <c r="A13" s="50" t="s">
        <v>7</v>
      </c>
      <c r="B13" s="51"/>
      <c r="C13" s="50">
        <f>(C7*C9*12)+C10</f>
        <v>316512.63999999996</v>
      </c>
      <c r="D13" s="52"/>
      <c r="E13" s="51"/>
    </row>
    <row r="14" spans="1:5" ht="20.100000000000001" customHeight="1" x14ac:dyDescent="0.3">
      <c r="A14" s="50" t="s">
        <v>8</v>
      </c>
      <c r="B14" s="52"/>
      <c r="C14" s="52"/>
      <c r="D14" s="52"/>
      <c r="E14" s="51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 x14ac:dyDescent="0.3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 x14ac:dyDescent="0.3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 x14ac:dyDescent="0.3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 x14ac:dyDescent="0.3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 x14ac:dyDescent="0.3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 x14ac:dyDescent="0.3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 x14ac:dyDescent="0.3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 x14ac:dyDescent="0.3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 x14ac:dyDescent="0.3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 x14ac:dyDescent="0.3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 x14ac:dyDescent="0.3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 x14ac:dyDescent="0.3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 x14ac:dyDescent="0.3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 x14ac:dyDescent="0.3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 x14ac:dyDescent="0.3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 x14ac:dyDescent="0.3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 x14ac:dyDescent="0.3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 x14ac:dyDescent="0.3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 x14ac:dyDescent="0.3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 x14ac:dyDescent="0.3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 x14ac:dyDescent="0.3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 x14ac:dyDescent="0.3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 x14ac:dyDescent="0.3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 x14ac:dyDescent="0.3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 x14ac:dyDescent="0.3">
      <c r="A43" s="24"/>
      <c r="B43" s="2"/>
      <c r="C43" s="2"/>
      <c r="D43" s="2"/>
      <c r="E43" s="2"/>
    </row>
    <row r="44" spans="1:7" ht="20.100000000000001" customHeight="1" x14ac:dyDescent="0.3">
      <c r="A44" s="24"/>
      <c r="B44" s="2"/>
      <c r="C44" s="2"/>
      <c r="D44" s="2"/>
      <c r="E44" s="2"/>
    </row>
    <row r="45" spans="1:7" ht="20.100000000000001" customHeight="1" x14ac:dyDescent="0.3">
      <c r="A45" s="24"/>
      <c r="B45" s="2"/>
      <c r="C45" s="2"/>
      <c r="D45" s="2"/>
      <c r="E45" s="2"/>
    </row>
    <row r="46" spans="1:7" ht="20.100000000000001" customHeight="1" x14ac:dyDescent="0.3">
      <c r="A46" s="24"/>
      <c r="B46" s="2"/>
      <c r="C46" s="2"/>
      <c r="D46" s="2"/>
      <c r="E46" s="2"/>
    </row>
    <row r="47" spans="1:7" ht="20.100000000000001" customHeight="1" x14ac:dyDescent="0.3">
      <c r="A47" s="24"/>
      <c r="B47" s="2"/>
      <c r="C47" s="2"/>
      <c r="D47" s="2"/>
      <c r="E47" s="2"/>
    </row>
    <row r="48" spans="1:7" ht="20.100000000000001" customHeight="1" x14ac:dyDescent="0.3">
      <c r="A48" s="24"/>
      <c r="B48" s="2"/>
      <c r="C48" s="2"/>
      <c r="D48" s="2"/>
      <c r="E48" s="2"/>
    </row>
    <row r="49" spans="1:5" ht="20.100000000000001" customHeight="1" x14ac:dyDescent="0.3">
      <c r="A49" s="24"/>
      <c r="B49" s="2"/>
      <c r="C49" s="2"/>
      <c r="D49" s="2"/>
      <c r="E49" s="2"/>
    </row>
    <row r="50" spans="1:5" ht="20.100000000000001" customHeight="1" x14ac:dyDescent="0.3">
      <c r="A50" s="24"/>
      <c r="B50" s="2"/>
      <c r="C50" s="2"/>
      <c r="D50" s="2"/>
      <c r="E50" s="2"/>
    </row>
    <row r="51" spans="1:5" ht="20.100000000000001" customHeight="1" x14ac:dyDescent="0.3">
      <c r="A51" s="24"/>
      <c r="B51" s="2"/>
      <c r="C51" s="2"/>
      <c r="D51" s="2"/>
      <c r="E51" s="2"/>
    </row>
    <row r="52" spans="1:5" ht="20.100000000000001" customHeight="1" x14ac:dyDescent="0.3">
      <c r="A52" s="24"/>
      <c r="B52" s="2"/>
      <c r="C52" s="2"/>
      <c r="D52" s="2"/>
      <c r="E52" s="2"/>
    </row>
    <row r="53" spans="1:5" ht="20.100000000000001" customHeight="1" x14ac:dyDescent="0.3">
      <c r="A53" s="24"/>
      <c r="B53" s="2"/>
      <c r="C53" s="2"/>
      <c r="D53" s="2"/>
      <c r="E53" s="2"/>
    </row>
    <row r="54" spans="1:5" ht="20.100000000000001" customHeight="1" x14ac:dyDescent="0.3">
      <c r="A54" s="24"/>
      <c r="B54" s="2"/>
      <c r="C54" s="2"/>
      <c r="D54" s="2"/>
      <c r="E54" s="2"/>
    </row>
    <row r="55" spans="1:5" ht="20.100000000000001" customHeight="1" x14ac:dyDescent="0.3">
      <c r="A55" s="24"/>
      <c r="B55" s="2"/>
      <c r="C55" s="2"/>
      <c r="D55" s="2"/>
      <c r="E55" s="2"/>
    </row>
    <row r="56" spans="1:5" ht="20.100000000000001" customHeight="1" x14ac:dyDescent="0.3">
      <c r="A56" s="24"/>
      <c r="B56" s="2"/>
      <c r="C56" s="2"/>
      <c r="D56" s="2"/>
      <c r="E56" s="2"/>
    </row>
    <row r="57" spans="1:5" ht="20.100000000000001" customHeight="1" x14ac:dyDescent="0.3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6" x14ac:dyDescent="0.3">
      <c r="A58" s="28"/>
      <c r="B58" s="3"/>
      <c r="C58" s="3"/>
      <c r="D58" s="3"/>
      <c r="E58" s="3"/>
    </row>
    <row r="59" spans="1:5" ht="15.6" x14ac:dyDescent="0.3">
      <c r="A59" s="29"/>
      <c r="B59" s="3"/>
      <c r="C59" s="3"/>
      <c r="D59" s="3"/>
      <c r="E59" s="3"/>
    </row>
    <row r="60" spans="1:5" ht="15.6" x14ac:dyDescent="0.3">
      <c r="A60" s="29"/>
      <c r="B60" s="3"/>
      <c r="C60" s="3"/>
      <c r="D60" s="3"/>
      <c r="E60" s="3"/>
    </row>
    <row r="61" spans="1:5" ht="15.6" x14ac:dyDescent="0.3">
      <c r="A61" s="29"/>
      <c r="B61" s="3"/>
      <c r="C61" s="3"/>
      <c r="D61" s="3"/>
      <c r="E61" s="3"/>
    </row>
    <row r="62" spans="1:5" ht="15.6" x14ac:dyDescent="0.3">
      <c r="A62" s="29"/>
      <c r="B62" s="3"/>
      <c r="C62" s="3"/>
      <c r="D62" s="3"/>
      <c r="E62" s="3"/>
    </row>
    <row r="63" spans="1:5" ht="15.6" x14ac:dyDescent="0.3">
      <c r="A63" s="29"/>
      <c r="B63" s="3"/>
      <c r="C63" s="3"/>
      <c r="D63" s="3"/>
      <c r="E63" s="3"/>
    </row>
    <row r="64" spans="1:5" ht="15.6" x14ac:dyDescent="0.3">
      <c r="A64" s="29"/>
      <c r="B64" s="3"/>
      <c r="C64" s="3"/>
      <c r="D64" s="3"/>
      <c r="E64" s="3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2021-12-07T04:25:28Z</cp:lastPrinted>
  <dcterms:created xsi:type="dcterms:W3CDTF">2021-10-01T06:56:05Z</dcterms:created>
  <dcterms:modified xsi:type="dcterms:W3CDTF">2021-12-07T04:25:30Z</dcterms:modified>
</cp:coreProperties>
</file>